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854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Q27" i="1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2"/>
  <c r="P3"/>
  <c r="N26"/>
  <c r="N22"/>
  <c r="N16"/>
  <c r="N9"/>
  <c r="N6"/>
  <c r="N3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B2"/>
  <c r="B3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K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P27" l="1"/>
  <c r="O28" s="1"/>
  <c r="P28" s="1"/>
</calcChain>
</file>

<file path=xl/sharedStrings.xml><?xml version="1.0" encoding="utf-8"?>
<sst xmlns="http://schemas.openxmlformats.org/spreadsheetml/2006/main" count="67" uniqueCount="34">
  <si>
    <t>Ag</t>
  </si>
  <si>
    <t>Al</t>
  </si>
  <si>
    <t>As</t>
  </si>
  <si>
    <t>Au</t>
  </si>
  <si>
    <t>Bi</t>
  </si>
  <si>
    <t>Ca</t>
  </si>
  <si>
    <t>Cd</t>
  </si>
  <si>
    <t>Cu</t>
  </si>
  <si>
    <t>Fe</t>
  </si>
  <si>
    <t>Ga</t>
  </si>
  <si>
    <t>Ge</t>
  </si>
  <si>
    <t>In</t>
  </si>
  <si>
    <t>Li</t>
  </si>
  <si>
    <t>Mg</t>
  </si>
  <si>
    <t>Ni</t>
  </si>
  <si>
    <t>Pb</t>
  </si>
  <si>
    <t>Se</t>
  </si>
  <si>
    <t>Sm</t>
  </si>
  <si>
    <t>Sr</t>
  </si>
  <si>
    <t>Te</t>
  </si>
  <si>
    <t>Ti</t>
  </si>
  <si>
    <t>Tl</t>
  </si>
  <si>
    <t>Y</t>
  </si>
  <si>
    <t>Yb</t>
  </si>
  <si>
    <t>Zn</t>
  </si>
  <si>
    <t>Tliq, K</t>
  </si>
  <si>
    <t>Tliq, °C</t>
  </si>
  <si>
    <t>AMU</t>
  </si>
  <si>
    <t>Sn</t>
  </si>
  <si>
    <t>%wt</t>
  </si>
  <si>
    <t>DeltaT/delta%</t>
  </si>
  <si>
    <t>%mol</t>
  </si>
  <si>
    <t>%xmol</t>
  </si>
  <si>
    <t>DeltaT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</si>
</sst>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Q26" sqref="Q26"/>
    </sheetView>
  </sheetViews>
  <sheetFormatPr defaultRowHeight="14.5"/>
  <cols>
    <col min="14" max="14" width="10.08984375" customWidth="1"/>
  </cols>
  <sheetData>
    <row r="1" spans="1:17">
      <c r="C1" t="s">
        <v>25</v>
      </c>
      <c r="D1" t="s">
        <v>32</v>
      </c>
      <c r="E1" t="s">
        <v>29</v>
      </c>
      <c r="J1" t="s">
        <v>27</v>
      </c>
      <c r="K1" t="s">
        <v>26</v>
      </c>
      <c r="L1" t="s">
        <v>33</v>
      </c>
      <c r="M1" t="s">
        <v>30</v>
      </c>
      <c r="P1" t="s">
        <v>31</v>
      </c>
      <c r="Q1" t="s">
        <v>29</v>
      </c>
    </row>
    <row r="2" spans="1:17">
      <c r="A2" t="s">
        <v>0</v>
      </c>
      <c r="B2">
        <f>500*(1-D2/100)</f>
        <v>481</v>
      </c>
      <c r="C2">
        <v>494</v>
      </c>
      <c r="D2">
        <v>3.8</v>
      </c>
      <c r="E2">
        <f t="shared" ref="E2:E26" si="0">100*(D2*J2/((D2*J2)+(100-D2)*$J$27))</f>
        <v>3.4655902949335649</v>
      </c>
      <c r="I2" t="s">
        <v>0</v>
      </c>
      <c r="J2">
        <v>107.87</v>
      </c>
      <c r="K2">
        <f t="shared" ref="K2:K26" si="1">C2-273.15</f>
        <v>220.85000000000002</v>
      </c>
      <c r="L2">
        <f>$K$27-K2</f>
        <v>11.050000000000011</v>
      </c>
      <c r="M2">
        <f>L2/E2</f>
        <v>3.1884900001463787</v>
      </c>
      <c r="P2">
        <f t="shared" ref="P2" si="2">100*Q2/J2/((100-Q2)/$J$27+Q2/J2)</f>
        <v>0</v>
      </c>
    </row>
    <row r="3" spans="1:17">
      <c r="A3" t="s">
        <v>1</v>
      </c>
      <c r="B3">
        <f>500*(1-D3/100)</f>
        <v>488</v>
      </c>
      <c r="C3">
        <v>501</v>
      </c>
      <c r="D3">
        <v>2.4</v>
      </c>
      <c r="E3">
        <f t="shared" si="0"/>
        <v>0.55590481120759483</v>
      </c>
      <c r="I3" t="s">
        <v>1</v>
      </c>
      <c r="J3">
        <v>26.981999999999999</v>
      </c>
      <c r="K3">
        <f t="shared" si="1"/>
        <v>227.85000000000002</v>
      </c>
      <c r="L3">
        <f t="shared" ref="L3:L26" si="3">$K$27-K3</f>
        <v>4.0500000000000114</v>
      </c>
      <c r="M3">
        <f t="shared" ref="M3:M26" si="4">L3/E3</f>
        <v>7.2854199466311078</v>
      </c>
      <c r="N3">
        <f>E3</f>
        <v>0.55590481120759483</v>
      </c>
      <c r="O3" t="s">
        <v>1</v>
      </c>
      <c r="P3">
        <f>100*Q3/J3/((100-Q3)/$J$27+Q3/J3)</f>
        <v>0</v>
      </c>
      <c r="Q3">
        <v>0</v>
      </c>
    </row>
    <row r="4" spans="1:17">
      <c r="A4" t="s">
        <v>2</v>
      </c>
      <c r="B4">
        <f t="shared" ref="B4:B26" si="5">505.05*(1-D4/100)</f>
        <v>504.03989999999999</v>
      </c>
      <c r="C4">
        <v>504.3</v>
      </c>
      <c r="D4">
        <v>0.2</v>
      </c>
      <c r="E4">
        <f t="shared" si="0"/>
        <v>0.12634138865782757</v>
      </c>
      <c r="I4" t="s">
        <v>2</v>
      </c>
      <c r="J4">
        <v>74.921999999999997</v>
      </c>
      <c r="K4">
        <f t="shared" si="1"/>
        <v>231.15000000000003</v>
      </c>
      <c r="L4">
        <f t="shared" si="3"/>
        <v>0.75</v>
      </c>
      <c r="M4">
        <f t="shared" si="4"/>
        <v>5.9362969488267785</v>
      </c>
      <c r="P4">
        <f t="shared" ref="P4:P26" si="6">100*Q4/J4/((100-Q4)/$J$27+Q4/J4)</f>
        <v>0</v>
      </c>
    </row>
    <row r="5" spans="1:17">
      <c r="A5" t="s">
        <v>3</v>
      </c>
      <c r="B5">
        <f t="shared" si="5"/>
        <v>473.23185000000007</v>
      </c>
      <c r="C5">
        <v>490</v>
      </c>
      <c r="D5">
        <v>6.3</v>
      </c>
      <c r="E5">
        <f t="shared" si="0"/>
        <v>10.037975551853219</v>
      </c>
      <c r="I5" t="s">
        <v>3</v>
      </c>
      <c r="J5">
        <v>196.97</v>
      </c>
      <c r="K5">
        <f t="shared" si="1"/>
        <v>216.85000000000002</v>
      </c>
      <c r="L5">
        <f t="shared" si="3"/>
        <v>15.050000000000011</v>
      </c>
      <c r="M5">
        <f t="shared" si="4"/>
        <v>1.4993063015800501</v>
      </c>
      <c r="P5">
        <f t="shared" si="6"/>
        <v>0</v>
      </c>
    </row>
    <row r="6" spans="1:17">
      <c r="A6" t="s">
        <v>4</v>
      </c>
      <c r="B6">
        <f t="shared" si="5"/>
        <v>287.87850000000003</v>
      </c>
      <c r="C6">
        <v>412</v>
      </c>
      <c r="D6">
        <v>43</v>
      </c>
      <c r="E6">
        <f t="shared" si="0"/>
        <v>57.049532519821952</v>
      </c>
      <c r="I6" t="s">
        <v>4</v>
      </c>
      <c r="J6">
        <v>208.98</v>
      </c>
      <c r="K6">
        <f t="shared" si="1"/>
        <v>138.85000000000002</v>
      </c>
      <c r="L6">
        <f t="shared" si="3"/>
        <v>93.050000000000011</v>
      </c>
      <c r="M6">
        <f t="shared" si="4"/>
        <v>1.6310387813900078</v>
      </c>
      <c r="N6">
        <f>E6</f>
        <v>57.049532519821952</v>
      </c>
      <c r="O6" t="s">
        <v>4</v>
      </c>
      <c r="P6">
        <f t="shared" si="6"/>
        <v>30.855456111700633</v>
      </c>
      <c r="Q6">
        <v>44</v>
      </c>
    </row>
    <row r="7" spans="1:17">
      <c r="A7" t="s">
        <v>5</v>
      </c>
      <c r="B7">
        <f t="shared" si="5"/>
        <v>503.02980000000002</v>
      </c>
      <c r="C7">
        <v>503</v>
      </c>
      <c r="D7">
        <v>0.4</v>
      </c>
      <c r="E7">
        <f t="shared" si="0"/>
        <v>0.13543336141345394</v>
      </c>
      <c r="I7" t="s">
        <v>5</v>
      </c>
      <c r="J7">
        <v>40.08</v>
      </c>
      <c r="K7">
        <f t="shared" si="1"/>
        <v>229.85000000000002</v>
      </c>
      <c r="L7">
        <f t="shared" si="3"/>
        <v>2.0500000000000114</v>
      </c>
      <c r="M7">
        <f t="shared" si="4"/>
        <v>15.136595434131818</v>
      </c>
      <c r="P7">
        <f t="shared" si="6"/>
        <v>0</v>
      </c>
    </row>
    <row r="8" spans="1:17">
      <c r="A8" t="s">
        <v>6</v>
      </c>
      <c r="B8">
        <f t="shared" si="5"/>
        <v>336.11077499999999</v>
      </c>
      <c r="C8">
        <v>449</v>
      </c>
      <c r="D8">
        <v>33.450000000000003</v>
      </c>
      <c r="E8">
        <f t="shared" si="0"/>
        <v>32.248984965990132</v>
      </c>
      <c r="I8" t="s">
        <v>6</v>
      </c>
      <c r="J8">
        <v>112.4</v>
      </c>
      <c r="K8">
        <f t="shared" si="1"/>
        <v>175.85000000000002</v>
      </c>
      <c r="L8">
        <f t="shared" si="3"/>
        <v>56.050000000000011</v>
      </c>
      <c r="M8">
        <f t="shared" si="4"/>
        <v>1.7380391990355819</v>
      </c>
      <c r="P8">
        <f t="shared" si="6"/>
        <v>0</v>
      </c>
    </row>
    <row r="9" spans="1:17">
      <c r="A9" t="s">
        <v>7</v>
      </c>
      <c r="B9">
        <f t="shared" si="5"/>
        <v>498.48435000000001</v>
      </c>
      <c r="C9">
        <v>500</v>
      </c>
      <c r="D9">
        <v>1.3</v>
      </c>
      <c r="E9">
        <f t="shared" si="0"/>
        <v>0.70017686242747812</v>
      </c>
      <c r="I9" t="s">
        <v>7</v>
      </c>
      <c r="J9">
        <v>63.54</v>
      </c>
      <c r="K9">
        <f t="shared" si="1"/>
        <v>226.85000000000002</v>
      </c>
      <c r="L9">
        <f t="shared" si="3"/>
        <v>5.0500000000000114</v>
      </c>
      <c r="M9">
        <f t="shared" si="4"/>
        <v>7.2124634088763147</v>
      </c>
      <c r="N9">
        <f>E9</f>
        <v>0.70017686242747812</v>
      </c>
      <c r="O9" t="s">
        <v>7</v>
      </c>
      <c r="P9">
        <f t="shared" si="6"/>
        <v>0</v>
      </c>
      <c r="Q9">
        <v>0</v>
      </c>
    </row>
    <row r="10" spans="1:17">
      <c r="A10" t="s">
        <v>8</v>
      </c>
      <c r="B10">
        <f t="shared" si="5"/>
        <v>505.04494950000003</v>
      </c>
      <c r="C10">
        <v>504.96</v>
      </c>
      <c r="D10">
        <v>1E-3</v>
      </c>
      <c r="E10">
        <f t="shared" si="0"/>
        <v>4.7055603418495143E-4</v>
      </c>
      <c r="I10" t="s">
        <v>8</v>
      </c>
      <c r="J10">
        <v>55.85</v>
      </c>
      <c r="K10">
        <f t="shared" si="1"/>
        <v>231.81</v>
      </c>
      <c r="L10">
        <f t="shared" si="3"/>
        <v>9.0000000000031832E-2</v>
      </c>
      <c r="M10">
        <f t="shared" si="4"/>
        <v>191.26308762764148</v>
      </c>
      <c r="P10">
        <f t="shared" si="6"/>
        <v>0</v>
      </c>
    </row>
    <row r="11" spans="1:17">
      <c r="A11" t="s">
        <v>9</v>
      </c>
      <c r="B11">
        <f t="shared" si="5"/>
        <v>42.424200000000042</v>
      </c>
      <c r="C11">
        <v>293.5</v>
      </c>
      <c r="D11">
        <v>91.6</v>
      </c>
      <c r="E11">
        <f t="shared" si="0"/>
        <v>86.49669499527856</v>
      </c>
      <c r="I11" t="s">
        <v>9</v>
      </c>
      <c r="J11">
        <v>69.72</v>
      </c>
      <c r="K11">
        <f t="shared" si="1"/>
        <v>20.350000000000023</v>
      </c>
      <c r="L11">
        <f t="shared" si="3"/>
        <v>211.55</v>
      </c>
      <c r="M11">
        <f t="shared" si="4"/>
        <v>2.4457581877729262</v>
      </c>
      <c r="P11">
        <f t="shared" si="6"/>
        <v>0</v>
      </c>
    </row>
    <row r="12" spans="1:17">
      <c r="A12" t="s">
        <v>10</v>
      </c>
      <c r="B12">
        <f t="shared" si="5"/>
        <v>503.73687000000001</v>
      </c>
      <c r="C12">
        <v>504.1</v>
      </c>
      <c r="D12">
        <v>0.26</v>
      </c>
      <c r="E12">
        <f t="shared" si="0"/>
        <v>0.15917498284137979</v>
      </c>
      <c r="I12" t="s">
        <v>10</v>
      </c>
      <c r="J12">
        <v>72.59</v>
      </c>
      <c r="K12">
        <f t="shared" si="1"/>
        <v>230.95000000000005</v>
      </c>
      <c r="L12">
        <f t="shared" si="3"/>
        <v>0.94999999999998863</v>
      </c>
      <c r="M12">
        <f t="shared" si="4"/>
        <v>5.9682745557238572</v>
      </c>
      <c r="P12">
        <f t="shared" si="6"/>
        <v>0</v>
      </c>
    </row>
    <row r="13" spans="1:17">
      <c r="A13" t="s">
        <v>11</v>
      </c>
      <c r="B13">
        <f t="shared" si="5"/>
        <v>243.93914999999998</v>
      </c>
      <c r="C13">
        <v>393</v>
      </c>
      <c r="D13">
        <v>51.7</v>
      </c>
      <c r="E13">
        <f t="shared" si="0"/>
        <v>50.871832965532981</v>
      </c>
      <c r="I13" t="s">
        <v>11</v>
      </c>
      <c r="J13">
        <v>114.82</v>
      </c>
      <c r="K13">
        <f t="shared" si="1"/>
        <v>119.85000000000002</v>
      </c>
      <c r="L13">
        <f t="shared" si="3"/>
        <v>112.05000000000001</v>
      </c>
      <c r="M13">
        <f t="shared" si="4"/>
        <v>2.2025941167859404</v>
      </c>
      <c r="P13">
        <f t="shared" si="6"/>
        <v>0</v>
      </c>
    </row>
    <row r="14" spans="1:17">
      <c r="A14" t="s">
        <v>12</v>
      </c>
      <c r="B14">
        <f t="shared" si="5"/>
        <v>479.79750000000001</v>
      </c>
      <c r="C14">
        <v>495</v>
      </c>
      <c r="D14">
        <v>5</v>
      </c>
      <c r="E14">
        <f t="shared" si="0"/>
        <v>0.30675728067782798</v>
      </c>
      <c r="I14" t="s">
        <v>12</v>
      </c>
      <c r="J14">
        <v>6.9390000000000001</v>
      </c>
      <c r="K14">
        <f t="shared" si="1"/>
        <v>221.85000000000002</v>
      </c>
      <c r="L14">
        <f t="shared" si="3"/>
        <v>10.050000000000011</v>
      </c>
      <c r="M14">
        <f t="shared" si="4"/>
        <v>32.762058581928265</v>
      </c>
      <c r="P14">
        <f t="shared" si="6"/>
        <v>0</v>
      </c>
    </row>
    <row r="15" spans="1:17">
      <c r="A15" t="s">
        <v>13</v>
      </c>
      <c r="B15">
        <f t="shared" si="5"/>
        <v>456.5652</v>
      </c>
      <c r="C15">
        <v>476.5</v>
      </c>
      <c r="D15">
        <v>9.6</v>
      </c>
      <c r="E15">
        <f t="shared" si="0"/>
        <v>2.1289411031199275</v>
      </c>
      <c r="I15" t="s">
        <v>13</v>
      </c>
      <c r="J15">
        <v>24.312000000000001</v>
      </c>
      <c r="K15">
        <f t="shared" si="1"/>
        <v>203.35000000000002</v>
      </c>
      <c r="L15">
        <f t="shared" si="3"/>
        <v>28.550000000000011</v>
      </c>
      <c r="M15">
        <f t="shared" si="4"/>
        <v>13.410422654793251</v>
      </c>
      <c r="P15">
        <f t="shared" si="6"/>
        <v>0</v>
      </c>
    </row>
    <row r="16" spans="1:17">
      <c r="A16" t="s">
        <v>14</v>
      </c>
      <c r="B16">
        <f t="shared" si="5"/>
        <v>503.53485000000001</v>
      </c>
      <c r="C16">
        <v>504.15</v>
      </c>
      <c r="D16">
        <v>0.3</v>
      </c>
      <c r="E16">
        <f t="shared" si="0"/>
        <v>0.148620294344632</v>
      </c>
      <c r="I16" t="s">
        <v>14</v>
      </c>
      <c r="J16">
        <v>58.71</v>
      </c>
      <c r="K16">
        <f t="shared" si="1"/>
        <v>231</v>
      </c>
      <c r="L16">
        <f t="shared" si="3"/>
        <v>0.90000000000003411</v>
      </c>
      <c r="M16">
        <f t="shared" si="4"/>
        <v>6.055700562085053</v>
      </c>
      <c r="N16">
        <f>E16</f>
        <v>0.148620294344632</v>
      </c>
      <c r="O16" t="s">
        <v>14</v>
      </c>
      <c r="P16">
        <f t="shared" si="6"/>
        <v>0</v>
      </c>
    </row>
    <row r="17" spans="1:17">
      <c r="A17" t="s">
        <v>15</v>
      </c>
      <c r="B17">
        <f t="shared" si="5"/>
        <v>373.23194999999998</v>
      </c>
      <c r="C17">
        <v>456</v>
      </c>
      <c r="D17">
        <v>26.1</v>
      </c>
      <c r="E17">
        <f t="shared" si="0"/>
        <v>38.138911124668077</v>
      </c>
      <c r="I17" t="s">
        <v>15</v>
      </c>
      <c r="J17">
        <v>207.19</v>
      </c>
      <c r="K17">
        <f t="shared" si="1"/>
        <v>182.85000000000002</v>
      </c>
      <c r="L17">
        <f t="shared" si="3"/>
        <v>49.050000000000011</v>
      </c>
      <c r="M17">
        <f t="shared" si="4"/>
        <v>1.2860881067019947</v>
      </c>
      <c r="P17">
        <f t="shared" si="6"/>
        <v>0</v>
      </c>
    </row>
    <row r="18" spans="1:17">
      <c r="A18" t="s">
        <v>16</v>
      </c>
      <c r="B18">
        <f t="shared" si="5"/>
        <v>504.03989999999999</v>
      </c>
      <c r="C18">
        <v>504</v>
      </c>
      <c r="D18">
        <v>0.2</v>
      </c>
      <c r="E18">
        <f t="shared" si="0"/>
        <v>0.1331416246819212</v>
      </c>
      <c r="I18" t="s">
        <v>16</v>
      </c>
      <c r="J18">
        <v>78.959999999999994</v>
      </c>
      <c r="K18">
        <f t="shared" si="1"/>
        <v>230.85000000000002</v>
      </c>
      <c r="L18">
        <f t="shared" si="3"/>
        <v>1.0500000000000114</v>
      </c>
      <c r="M18">
        <f t="shared" si="4"/>
        <v>7.8863390957447654</v>
      </c>
      <c r="P18">
        <f t="shared" si="6"/>
        <v>0</v>
      </c>
    </row>
    <row r="19" spans="1:17">
      <c r="A19" t="s">
        <v>17</v>
      </c>
      <c r="B19">
        <f t="shared" si="5"/>
        <v>504.03989999999999</v>
      </c>
      <c r="C19">
        <v>502</v>
      </c>
      <c r="D19">
        <v>0.2</v>
      </c>
      <c r="E19">
        <f t="shared" si="0"/>
        <v>0.25321397330196749</v>
      </c>
      <c r="I19" t="s">
        <v>17</v>
      </c>
      <c r="J19">
        <v>150.35</v>
      </c>
      <c r="K19">
        <f t="shared" si="1"/>
        <v>228.85000000000002</v>
      </c>
      <c r="L19">
        <f t="shared" si="3"/>
        <v>3.0500000000000114</v>
      </c>
      <c r="M19">
        <f t="shared" si="4"/>
        <v>12.045148852677132</v>
      </c>
      <c r="P19">
        <f t="shared" si="6"/>
        <v>0</v>
      </c>
    </row>
    <row r="20" spans="1:17">
      <c r="A20" t="s">
        <v>18</v>
      </c>
      <c r="B20">
        <f t="shared" si="5"/>
        <v>499.99950000000001</v>
      </c>
      <c r="C20">
        <v>503</v>
      </c>
      <c r="D20">
        <v>1</v>
      </c>
      <c r="E20">
        <f t="shared" si="0"/>
        <v>0.74016318731399833</v>
      </c>
      <c r="I20" t="s">
        <v>18</v>
      </c>
      <c r="J20">
        <v>87.62</v>
      </c>
      <c r="K20">
        <f t="shared" si="1"/>
        <v>229.85000000000002</v>
      </c>
      <c r="L20">
        <f t="shared" si="3"/>
        <v>2.0500000000000114</v>
      </c>
      <c r="M20">
        <f t="shared" si="4"/>
        <v>2.7696594955489768</v>
      </c>
      <c r="P20">
        <f t="shared" si="6"/>
        <v>0</v>
      </c>
    </row>
    <row r="21" spans="1:17">
      <c r="A21" t="s">
        <v>19</v>
      </c>
      <c r="B21">
        <f t="shared" si="5"/>
        <v>504.99949500000002</v>
      </c>
      <c r="C21">
        <v>504.5</v>
      </c>
      <c r="D21">
        <v>0.01</v>
      </c>
      <c r="E21">
        <f t="shared" si="0"/>
        <v>1.0750614383710375E-2</v>
      </c>
      <c r="I21" t="s">
        <v>19</v>
      </c>
      <c r="J21">
        <v>127.6</v>
      </c>
      <c r="K21">
        <f t="shared" si="1"/>
        <v>231.35000000000002</v>
      </c>
      <c r="L21">
        <f t="shared" si="3"/>
        <v>0.55000000000001137</v>
      </c>
      <c r="M21">
        <f t="shared" si="4"/>
        <v>51.159866810345875</v>
      </c>
      <c r="P21">
        <f t="shared" si="6"/>
        <v>0</v>
      </c>
    </row>
    <row r="22" spans="1:17">
      <c r="A22" t="s">
        <v>20</v>
      </c>
      <c r="B22">
        <f t="shared" si="5"/>
        <v>502.52474999999998</v>
      </c>
      <c r="C22">
        <v>504</v>
      </c>
      <c r="D22">
        <v>0.5</v>
      </c>
      <c r="E22">
        <f t="shared" si="0"/>
        <v>0.20238971978530632</v>
      </c>
      <c r="I22" t="s">
        <v>20</v>
      </c>
      <c r="J22">
        <v>47.9</v>
      </c>
      <c r="K22">
        <f t="shared" si="1"/>
        <v>230.85000000000002</v>
      </c>
      <c r="L22">
        <f t="shared" si="3"/>
        <v>1.0500000000000114</v>
      </c>
      <c r="M22">
        <f t="shared" si="4"/>
        <v>5.1880105427975511</v>
      </c>
      <c r="N22">
        <f>E22</f>
        <v>0.20238971978530632</v>
      </c>
      <c r="O22" t="s">
        <v>20</v>
      </c>
      <c r="P22">
        <f t="shared" si="6"/>
        <v>0</v>
      </c>
    </row>
    <row r="23" spans="1:17">
      <c r="A23" t="s">
        <v>21</v>
      </c>
      <c r="B23">
        <f t="shared" si="5"/>
        <v>348.48449999999997</v>
      </c>
      <c r="C23">
        <v>441</v>
      </c>
      <c r="D23">
        <v>31</v>
      </c>
      <c r="E23">
        <f t="shared" si="0"/>
        <v>43.617453397847036</v>
      </c>
      <c r="I23" t="s">
        <v>21</v>
      </c>
      <c r="J23">
        <v>204.37</v>
      </c>
      <c r="K23">
        <f t="shared" si="1"/>
        <v>167.85000000000002</v>
      </c>
      <c r="L23">
        <f t="shared" si="3"/>
        <v>64.050000000000011</v>
      </c>
      <c r="M23">
        <f t="shared" si="4"/>
        <v>1.4684488664613677</v>
      </c>
      <c r="P23">
        <f t="shared" si="6"/>
        <v>0</v>
      </c>
    </row>
    <row r="24" spans="1:17">
      <c r="A24" t="s">
        <v>22</v>
      </c>
      <c r="B24">
        <f t="shared" si="5"/>
        <v>496.9692</v>
      </c>
      <c r="C24">
        <v>502</v>
      </c>
      <c r="D24">
        <v>1.6</v>
      </c>
      <c r="E24">
        <f t="shared" si="0"/>
        <v>1.2033818128417122</v>
      </c>
      <c r="I24" t="s">
        <v>22</v>
      </c>
      <c r="J24">
        <v>88.91</v>
      </c>
      <c r="K24">
        <f t="shared" si="1"/>
        <v>228.85000000000002</v>
      </c>
      <c r="L24">
        <f t="shared" si="3"/>
        <v>3.0500000000000114</v>
      </c>
      <c r="M24">
        <f t="shared" si="4"/>
        <v>2.5345239286919452</v>
      </c>
      <c r="P24">
        <f t="shared" si="6"/>
        <v>0</v>
      </c>
    </row>
    <row r="25" spans="1:17">
      <c r="A25" t="s">
        <v>23</v>
      </c>
      <c r="B25">
        <f t="shared" si="5"/>
        <v>499.99950000000001</v>
      </c>
      <c r="C25">
        <v>503</v>
      </c>
      <c r="D25">
        <v>1</v>
      </c>
      <c r="E25">
        <f t="shared" si="0"/>
        <v>1.4512699870422321</v>
      </c>
      <c r="I25" t="s">
        <v>23</v>
      </c>
      <c r="J25">
        <v>173.04</v>
      </c>
      <c r="K25">
        <f t="shared" si="1"/>
        <v>229.85000000000002</v>
      </c>
      <c r="L25">
        <f t="shared" si="3"/>
        <v>2.0500000000000114</v>
      </c>
      <c r="M25">
        <f t="shared" si="4"/>
        <v>1.4125559119278859</v>
      </c>
      <c r="P25">
        <f t="shared" si="6"/>
        <v>0</v>
      </c>
    </row>
    <row r="26" spans="1:17">
      <c r="A26" t="s">
        <v>24</v>
      </c>
      <c r="B26">
        <f t="shared" si="5"/>
        <v>429.79755</v>
      </c>
      <c r="C26">
        <v>471.5</v>
      </c>
      <c r="D26">
        <v>14.9</v>
      </c>
      <c r="E26">
        <f t="shared" si="0"/>
        <v>8.7950714305579698</v>
      </c>
      <c r="I26" t="s">
        <v>24</v>
      </c>
      <c r="J26">
        <v>65.37</v>
      </c>
      <c r="K26">
        <f t="shared" si="1"/>
        <v>198.35000000000002</v>
      </c>
      <c r="L26">
        <f t="shared" si="3"/>
        <v>33.550000000000011</v>
      </c>
      <c r="M26">
        <f t="shared" si="4"/>
        <v>3.814636443250758</v>
      </c>
      <c r="N26">
        <f>E26</f>
        <v>8.7950714305579698</v>
      </c>
      <c r="O26" t="s">
        <v>24</v>
      </c>
      <c r="P26">
        <f t="shared" si="6"/>
        <v>16.787361036462897</v>
      </c>
      <c r="Q26">
        <v>10</v>
      </c>
    </row>
    <row r="27" spans="1:17">
      <c r="B27">
        <v>505.05</v>
      </c>
      <c r="I27" t="s">
        <v>28</v>
      </c>
      <c r="J27">
        <v>118.69</v>
      </c>
      <c r="K27">
        <f>B27-273.15</f>
        <v>231.90000000000003</v>
      </c>
      <c r="O27" t="s">
        <v>28</v>
      </c>
      <c r="P27">
        <f>SUM(P3:P26)</f>
        <v>47.64281714816353</v>
      </c>
      <c r="Q27">
        <f>SUM(Q3:Q26)</f>
        <v>54</v>
      </c>
    </row>
    <row r="28" spans="1:17">
      <c r="O28">
        <f>500-1.8*P27</f>
        <v>414.24292913330567</v>
      </c>
      <c r="P28">
        <f>O28-273</f>
        <v>141.24292913330567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fabio</cp:lastModifiedBy>
  <dcterms:created xsi:type="dcterms:W3CDTF">2012-03-27T01:20:39Z</dcterms:created>
  <dcterms:modified xsi:type="dcterms:W3CDTF">2012-04-30T10:10:51Z</dcterms:modified>
</cp:coreProperties>
</file>