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ster21\"/>
    </mc:Choice>
  </mc:AlternateContent>
  <xr:revisionPtr revIDLastSave="0" documentId="13_ncr:1_{50FB5138-60D1-484A-861C-BC78DE48B716}" xr6:coauthVersionLast="46" xr6:coauthVersionMax="46" xr10:uidLastSave="{00000000-0000-0000-0000-000000000000}"/>
  <bookViews>
    <workbookView xWindow="-120" yWindow="-120" windowWidth="29040" windowHeight="15840" xr2:uid="{9885B8F8-3896-4177-9545-AF93038A2F7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P5" i="1"/>
  <c r="P4" i="1"/>
  <c r="P3" i="1"/>
  <c r="P2" i="1"/>
  <c r="O5" i="1"/>
  <c r="O4" i="1"/>
  <c r="O3" i="1"/>
  <c r="O2" i="1"/>
  <c r="O1" i="1"/>
  <c r="N5" i="1"/>
  <c r="N4" i="1"/>
  <c r="N3" i="1"/>
  <c r="N1" i="1"/>
  <c r="N2" i="1"/>
  <c r="G18" i="1"/>
  <c r="G17" i="1"/>
  <c r="G16" i="1"/>
  <c r="G14" i="1"/>
  <c r="F18" i="1"/>
  <c r="F17" i="1"/>
  <c r="F16" i="1"/>
  <c r="F14" i="1"/>
  <c r="M5" i="1"/>
  <c r="M4" i="1"/>
  <c r="M3" i="1"/>
  <c r="M2" i="1"/>
  <c r="L5" i="1"/>
  <c r="L4" i="1"/>
  <c r="L3" i="1"/>
  <c r="L2" i="1"/>
  <c r="M1" i="1"/>
  <c r="L1" i="1"/>
</calcChain>
</file>

<file path=xl/sharedStrings.xml><?xml version="1.0" encoding="utf-8"?>
<sst xmlns="http://schemas.openxmlformats.org/spreadsheetml/2006/main" count="14" uniqueCount="14">
  <si>
    <t xml:space="preserve">2theta         </t>
  </si>
  <si>
    <t xml:space="preserve">  d            </t>
  </si>
  <si>
    <t>FWHM</t>
  </si>
  <si>
    <t>Intensity</t>
  </si>
  <si>
    <t>h</t>
  </si>
  <si>
    <t>k</t>
  </si>
  <si>
    <t>l</t>
  </si>
  <si>
    <t>obs</t>
  </si>
  <si>
    <t>calc</t>
  </si>
  <si>
    <t>a</t>
  </si>
  <si>
    <t>lambda</t>
  </si>
  <si>
    <t>d/lambda</t>
  </si>
  <si>
    <t>sin theta</t>
  </si>
  <si>
    <t>sin2 theta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</si>
</sst>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Foglio1!$L$1:$L$5</c:f>
              <c:numCache>
                <c:formatCode>General</c:formatCode>
                <c:ptCount val="5"/>
                <c:pt idx="0">
                  <c:v>481.52</c:v>
                </c:pt>
                <c:pt idx="1">
                  <c:v>1190.3</c:v>
                </c:pt>
                <c:pt idx="2">
                  <c:v>2014.4</c:v>
                </c:pt>
                <c:pt idx="3">
                  <c:v>2761.2</c:v>
                </c:pt>
                <c:pt idx="4">
                  <c:v>3595.1</c:v>
                </c:pt>
              </c:numCache>
            </c:numRef>
          </c:xVal>
          <c:yVal>
            <c:numRef>
              <c:f>Foglio1!$M$1:$M$5</c:f>
              <c:numCache>
                <c:formatCode>General</c:formatCode>
                <c:ptCount val="5"/>
                <c:pt idx="0">
                  <c:v>30.91</c:v>
                </c:pt>
                <c:pt idx="1">
                  <c:v>52.209000000000003</c:v>
                </c:pt>
                <c:pt idx="2">
                  <c:v>76.975999999999999</c:v>
                </c:pt>
                <c:pt idx="3">
                  <c:v>99.418000000000006</c:v>
                </c:pt>
                <c:pt idx="4">
                  <c:v>124.48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2E-4B83-BB7D-06002FA6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0179423"/>
        <c:axId val="1640179839"/>
      </c:scatterChart>
      <c:valAx>
        <c:axId val="1640179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0179839"/>
        <c:crosses val="autoZero"/>
        <c:crossBetween val="midCat"/>
      </c:valAx>
      <c:valAx>
        <c:axId val="164017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01794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11</xdr:row>
      <xdr:rowOff>166687</xdr:rowOff>
    </xdr:from>
    <xdr:to>
      <xdr:col>18</xdr:col>
      <xdr:colOff>228600</xdr:colOff>
      <xdr:row>26</xdr:row>
      <xdr:rowOff>52387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988AE98-E44D-43DA-A626-158D8A1860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BA07-92B9-4A6B-8C49-A7E9E9497ED6}">
  <dimension ref="A1:P18"/>
  <sheetViews>
    <sheetView tabSelected="1" workbookViewId="0">
      <selection activeCell="K15" sqref="K15"/>
    </sheetView>
  </sheetViews>
  <sheetFormatPr defaultRowHeight="15" x14ac:dyDescent="0.25"/>
  <sheetData>
    <row r="1" spans="1:16" x14ac:dyDescent="0.25">
      <c r="A1">
        <v>481.52</v>
      </c>
      <c r="B1">
        <v>0.44569999999999999</v>
      </c>
      <c r="C1">
        <v>1875.9</v>
      </c>
      <c r="D1">
        <v>103.83</v>
      </c>
      <c r="E1">
        <v>30.91</v>
      </c>
      <c r="F1" s="1">
        <v>8.1426999999999992E-3</v>
      </c>
      <c r="G1">
        <v>3.3565999999999998</v>
      </c>
      <c r="H1" s="1">
        <v>4.9429000000000001E-2</v>
      </c>
      <c r="L1">
        <f>A1</f>
        <v>481.52</v>
      </c>
      <c r="M1">
        <f>E1</f>
        <v>30.91</v>
      </c>
      <c r="N1">
        <f>SIN(M1/180*3.1415926)</f>
        <v>0.51369099691816866</v>
      </c>
      <c r="O1">
        <f>N1/0.513691</f>
        <v>0.99999999400061257</v>
      </c>
    </row>
    <row r="2" spans="1:16" x14ac:dyDescent="0.25">
      <c r="A2">
        <v>1190.3</v>
      </c>
      <c r="B2">
        <v>0.43059999999999998</v>
      </c>
      <c r="C2">
        <v>31078</v>
      </c>
      <c r="D2">
        <v>259.97000000000003</v>
      </c>
      <c r="E2">
        <v>52.209000000000003</v>
      </c>
      <c r="F2" s="1">
        <v>1.5914E-3</v>
      </c>
      <c r="G2">
        <v>2.0329000000000002</v>
      </c>
      <c r="H2" s="1">
        <v>3.3011999999999998E-3</v>
      </c>
      <c r="L2">
        <f t="shared" ref="L2:L5" si="0">A2</f>
        <v>1190.3</v>
      </c>
      <c r="M2">
        <f t="shared" ref="M2:M5" si="1">E2</f>
        <v>52.209000000000003</v>
      </c>
      <c r="N2">
        <f>SIN(M2/180*3.1415926)</f>
        <v>0.79025126831707615</v>
      </c>
      <c r="O2">
        <f>N2^2/0.513691</f>
        <v>1.2157056811911195</v>
      </c>
      <c r="P2">
        <f>O2*3</f>
        <v>3.6471170435733589</v>
      </c>
    </row>
    <row r="3" spans="1:16" x14ac:dyDescent="0.25">
      <c r="A3">
        <v>2014.4</v>
      </c>
      <c r="B3">
        <v>0.83591000000000004</v>
      </c>
      <c r="C3">
        <v>7110.4</v>
      </c>
      <c r="D3" s="1">
        <v>831540000</v>
      </c>
      <c r="E3">
        <v>76.975999999999999</v>
      </c>
      <c r="F3" s="1">
        <v>1.9078000000000001E-2</v>
      </c>
      <c r="G3">
        <v>1.4373</v>
      </c>
      <c r="H3" s="1">
        <v>1.7243000000000001E-2</v>
      </c>
      <c r="L3">
        <f t="shared" si="0"/>
        <v>2014.4</v>
      </c>
      <c r="M3">
        <f t="shared" si="1"/>
        <v>76.975999999999999</v>
      </c>
      <c r="N3">
        <f>SIN(M3/180*3.1415926)</f>
        <v>0.97427574686474383</v>
      </c>
      <c r="O3">
        <f>N3^2/0.513691</f>
        <v>1.8478292026312595</v>
      </c>
      <c r="P3">
        <f>O3*3</f>
        <v>5.5434876078937787</v>
      </c>
    </row>
    <row r="4" spans="1:16" x14ac:dyDescent="0.25">
      <c r="A4">
        <v>2761.2</v>
      </c>
      <c r="B4">
        <v>0.83987999999999996</v>
      </c>
      <c r="C4">
        <v>10306</v>
      </c>
      <c r="D4">
        <v>808.06</v>
      </c>
      <c r="E4">
        <v>99.418000000000006</v>
      </c>
      <c r="F4" s="1">
        <v>8.0964999999999995E-3</v>
      </c>
      <c r="G4">
        <v>1.1727000000000001</v>
      </c>
      <c r="H4" s="1">
        <v>4.0248000000000003E-3</v>
      </c>
      <c r="L4">
        <f t="shared" si="0"/>
        <v>2761.2</v>
      </c>
      <c r="M4">
        <f t="shared" si="1"/>
        <v>99.418000000000006</v>
      </c>
      <c r="N4">
        <f>SIN(M4/180*3.1415926)</f>
        <v>0.98652080740154846</v>
      </c>
      <c r="O4">
        <f>N4^2/0.513691</f>
        <v>1.8945695046948519</v>
      </c>
      <c r="P4">
        <f>O4*3</f>
        <v>5.6837085140845556</v>
      </c>
    </row>
    <row r="5" spans="1:16" x14ac:dyDescent="0.25">
      <c r="A5">
        <v>3595.1</v>
      </c>
      <c r="B5">
        <v>0.97413000000000005</v>
      </c>
      <c r="C5">
        <v>2710.6</v>
      </c>
      <c r="D5">
        <v>1307.3</v>
      </c>
      <c r="E5">
        <v>124.48</v>
      </c>
      <c r="F5" s="1">
        <v>5.7021000000000002E-2</v>
      </c>
      <c r="G5">
        <v>1.0107999999999999</v>
      </c>
      <c r="H5" s="1">
        <v>1.5171E-2</v>
      </c>
      <c r="L5">
        <f t="shared" si="0"/>
        <v>3595.1</v>
      </c>
      <c r="M5">
        <f t="shared" si="1"/>
        <v>124.48</v>
      </c>
      <c r="N5">
        <f>SIN(M5/180*3.1415926)</f>
        <v>0.82432387246465855</v>
      </c>
      <c r="O5">
        <f>N5^2/0.513691</f>
        <v>1.3227988162438715</v>
      </c>
      <c r="P5">
        <f>O5*3</f>
        <v>3.9683964487316148</v>
      </c>
    </row>
    <row r="6" spans="1:16" x14ac:dyDescent="0.25">
      <c r="N6" t="s">
        <v>12</v>
      </c>
      <c r="O6" t="s">
        <v>13</v>
      </c>
    </row>
    <row r="8" spans="1:16" x14ac:dyDescent="0.25">
      <c r="A8" t="s">
        <v>0</v>
      </c>
      <c r="B8" t="s">
        <v>1</v>
      </c>
      <c r="C8" t="s">
        <v>2</v>
      </c>
      <c r="D8" t="s">
        <v>3</v>
      </c>
    </row>
    <row r="9" spans="1:16" x14ac:dyDescent="0.25">
      <c r="A9">
        <v>31.511600000000001</v>
      </c>
      <c r="B9">
        <v>3.294149</v>
      </c>
      <c r="C9">
        <v>0.2266</v>
      </c>
      <c r="D9">
        <v>1.59</v>
      </c>
    </row>
    <row r="10" spans="1:16" x14ac:dyDescent="0.25">
      <c r="A10">
        <v>42.017499999999998</v>
      </c>
      <c r="B10">
        <v>2.4950030000000001</v>
      </c>
      <c r="C10">
        <v>2</v>
      </c>
      <c r="D10">
        <v>1.75</v>
      </c>
      <c r="G10" t="s">
        <v>9</v>
      </c>
      <c r="H10" t="s">
        <v>10</v>
      </c>
    </row>
    <row r="11" spans="1:16" x14ac:dyDescent="0.25">
      <c r="A11">
        <v>16.8157</v>
      </c>
      <c r="B11">
        <v>6.1174379999999999</v>
      </c>
      <c r="C11">
        <v>0.91620000000000001</v>
      </c>
      <c r="D11">
        <v>1.98</v>
      </c>
      <c r="G11">
        <v>0.28599999999999998</v>
      </c>
      <c r="H11">
        <v>0.1789</v>
      </c>
    </row>
    <row r="12" spans="1:16" x14ac:dyDescent="0.25">
      <c r="A12">
        <v>51.892600000000002</v>
      </c>
      <c r="B12">
        <v>2.044403</v>
      </c>
      <c r="C12">
        <v>0.43930000000000002</v>
      </c>
      <c r="D12">
        <v>2.58</v>
      </c>
    </row>
    <row r="13" spans="1:16" x14ac:dyDescent="0.25">
      <c r="A13">
        <v>31.146100000000001</v>
      </c>
      <c r="B13">
        <v>3.3318319999999999</v>
      </c>
      <c r="C13">
        <v>0.2253</v>
      </c>
      <c r="D13">
        <v>6.87</v>
      </c>
      <c r="F13" t="s">
        <v>7</v>
      </c>
      <c r="G13" t="s">
        <v>11</v>
      </c>
      <c r="H13" t="s">
        <v>8</v>
      </c>
      <c r="I13" t="s">
        <v>4</v>
      </c>
      <c r="J13" t="s">
        <v>5</v>
      </c>
      <c r="K13" t="s">
        <v>6</v>
      </c>
    </row>
    <row r="14" spans="1:16" x14ac:dyDescent="0.25">
      <c r="A14">
        <v>126.178</v>
      </c>
      <c r="B14">
        <v>1.0031110000000001</v>
      </c>
      <c r="C14">
        <v>0.54310000000000003</v>
      </c>
      <c r="D14">
        <v>7.08</v>
      </c>
      <c r="F14">
        <f>C14</f>
        <v>0.54310000000000003</v>
      </c>
      <c r="G14">
        <f>F14/$H$11</f>
        <v>3.0357741755170489</v>
      </c>
      <c r="H14">
        <f>$G$11/SQRT(I14^2+J14^2+K14^2)</f>
        <v>8.2561088494116489E-2</v>
      </c>
      <c r="I14">
        <v>2</v>
      </c>
      <c r="J14">
        <v>2</v>
      </c>
      <c r="K14">
        <v>2</v>
      </c>
    </row>
    <row r="15" spans="1:16" x14ac:dyDescent="0.25">
      <c r="A15">
        <v>77.795599999999993</v>
      </c>
      <c r="B15">
        <v>1.424491</v>
      </c>
      <c r="C15">
        <v>1.3456999999999999</v>
      </c>
      <c r="D15">
        <v>9.82</v>
      </c>
      <c r="H15">
        <f>$G$11/SQRT(I15^2+J15^2+K15^2)</f>
        <v>0.14299999999999999</v>
      </c>
      <c r="I15">
        <v>0</v>
      </c>
      <c r="J15">
        <v>2</v>
      </c>
    </row>
    <row r="16" spans="1:16" x14ac:dyDescent="0.25">
      <c r="A16">
        <v>78.100700000000003</v>
      </c>
      <c r="B16">
        <v>1.41981</v>
      </c>
      <c r="C16">
        <v>1.3456999999999999</v>
      </c>
      <c r="D16">
        <v>9.83</v>
      </c>
      <c r="F16">
        <f>B16</f>
        <v>1.41981</v>
      </c>
      <c r="G16">
        <f>F16/$H$11</f>
        <v>7.9363331470095027</v>
      </c>
      <c r="H16">
        <f>$G$11/SQRT(I16^2+J16^2+K16^2)</f>
        <v>0.10111626970967628</v>
      </c>
      <c r="I16">
        <v>2</v>
      </c>
      <c r="J16">
        <v>2</v>
      </c>
    </row>
    <row r="17" spans="1:10" x14ac:dyDescent="0.25">
      <c r="A17">
        <v>100.6495</v>
      </c>
      <c r="B17">
        <v>1.1621589999999999</v>
      </c>
      <c r="C17">
        <v>0.71350000000000002</v>
      </c>
      <c r="D17">
        <v>17.809999999999999</v>
      </c>
      <c r="F17">
        <f>B17</f>
        <v>1.1621589999999999</v>
      </c>
      <c r="G17">
        <f>F17/$H$11</f>
        <v>6.496137506987143</v>
      </c>
      <c r="H17">
        <f>$G$11/SQRT(I17^2+J17^2+K17^2)</f>
        <v>0.28599999999999998</v>
      </c>
      <c r="I17">
        <v>1</v>
      </c>
    </row>
    <row r="18" spans="1:10" x14ac:dyDescent="0.25">
      <c r="A18">
        <v>52.685899999999997</v>
      </c>
      <c r="B18">
        <v>2.0157729999999998</v>
      </c>
      <c r="C18">
        <v>0.43930000000000002</v>
      </c>
      <c r="D18">
        <v>100</v>
      </c>
      <c r="F18">
        <f>B18</f>
        <v>2.0157729999999998</v>
      </c>
      <c r="G18">
        <f>F18/$H$11</f>
        <v>11.267596422582447</v>
      </c>
      <c r="H18">
        <f>$G$11/SQRT(I18^2+J18^2+K18^2)</f>
        <v>0.20223253941935257</v>
      </c>
      <c r="I18">
        <v>1</v>
      </c>
      <c r="J18">
        <v>1</v>
      </c>
    </row>
  </sheetData>
  <sortState xmlns:xlrd2="http://schemas.microsoft.com/office/spreadsheetml/2017/richdata2" ref="A9:D18">
    <sortCondition ref="D9:D1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2021-01-19T16:19:55Z</dcterms:created>
  <dcterms:modified xsi:type="dcterms:W3CDTF">2021-01-19T20:00:03Z</dcterms:modified>
</cp:coreProperties>
</file>